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 activeTab="1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5" i="2"/>
  <c r="K6"/>
  <c r="K7"/>
  <c r="K8"/>
  <c r="K9"/>
  <c r="K10"/>
  <c r="K4"/>
  <c r="M10"/>
  <c r="L10"/>
  <c r="J10"/>
  <c r="I10"/>
  <c r="M9"/>
  <c r="L9"/>
  <c r="J9"/>
  <c r="I9"/>
  <c r="M8"/>
  <c r="L8"/>
  <c r="J8"/>
  <c r="I8"/>
  <c r="M7"/>
  <c r="L7"/>
  <c r="J7"/>
  <c r="I7"/>
  <c r="M6"/>
  <c r="L6"/>
  <c r="J6"/>
  <c r="I6"/>
  <c r="M5"/>
  <c r="L5"/>
  <c r="J5"/>
  <c r="I5"/>
  <c r="M4"/>
  <c r="L4"/>
  <c r="J4"/>
  <c r="I4"/>
  <c r="D5"/>
  <c r="D6"/>
  <c r="D7"/>
  <c r="D8"/>
  <c r="D9"/>
  <c r="D10"/>
  <c r="D4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F4"/>
  <c r="E4"/>
  <c r="C4"/>
  <c r="B4"/>
  <c r="S5" i="1" l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"/>
  <c r="O5" l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H4"/>
  <c r="G4"/>
</calcChain>
</file>

<file path=xl/comments1.xml><?xml version="1.0" encoding="utf-8"?>
<comments xmlns="http://schemas.openxmlformats.org/spreadsheetml/2006/main">
  <authors>
    <author>gracec</author>
  </authors>
  <commentList>
    <comment ref="P2" authorId="0">
      <text>
        <r>
          <rPr>
            <b/>
            <sz val="8"/>
            <color indexed="81"/>
            <rFont val="Tahoma"/>
            <charset val="1"/>
          </rPr>
          <t>gracec: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<sst xmlns="http://schemas.openxmlformats.org/spreadsheetml/2006/main" count="136" uniqueCount="99">
  <si>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</si>
  <si>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</si>
  <si>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</si>
  <si>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</si>
  <si>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</si>
  <si>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</si>
  <si>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</si>
  <si>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</si>
  <si>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</si>
  <si>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</si>
  <si>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</si>
  <si>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</si>
  <si>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</si>
  <si>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</si>
  <si>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</si>
  <si>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</si>
  <si>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</si>
  <si>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</si>
  <si>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</si>
  <si>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</si>
  <si>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</si>
  <si>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</si>
  <si>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</si>
  <si>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</si>
  <si>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</si>
  <si>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11LG001</t>
  </si>
  <si>
    <t>11LG002</t>
  </si>
  <si>
    <t>11LG003</t>
  </si>
  <si>
    <t>11LG004</t>
  </si>
  <si>
    <t>11LK001</t>
  </si>
  <si>
    <t>11LK002</t>
  </si>
  <si>
    <t>11LK003</t>
  </si>
  <si>
    <t>11LK004</t>
  </si>
  <si>
    <t>11LK005</t>
  </si>
  <si>
    <t>11LK006</t>
  </si>
  <si>
    <t>11LK007</t>
  </si>
  <si>
    <t>11LK008</t>
  </si>
  <si>
    <t>11LK009</t>
  </si>
  <si>
    <t>11LK010</t>
  </si>
  <si>
    <t>11LK011</t>
  </si>
  <si>
    <t>11LK012</t>
  </si>
  <si>
    <t>11LK013</t>
  </si>
  <si>
    <t>11LK014</t>
  </si>
  <si>
    <t>11LK015</t>
  </si>
  <si>
    <t>11LK016</t>
  </si>
  <si>
    <t>11LK017</t>
  </si>
  <si>
    <t>11LK018</t>
  </si>
  <si>
    <t>11LK019</t>
  </si>
  <si>
    <t>11LK020</t>
  </si>
  <si>
    <t>11LK021</t>
  </si>
  <si>
    <t>11LK022</t>
  </si>
  <si>
    <t>11LK023</t>
  </si>
  <si>
    <t>11LK024</t>
  </si>
  <si>
    <t>11LH001</t>
  </si>
  <si>
    <t>11LH002</t>
  </si>
  <si>
    <t>11LH003</t>
  </si>
  <si>
    <t>11LH004</t>
  </si>
  <si>
    <t>11LH005</t>
  </si>
  <si>
    <t>11LH006</t>
  </si>
  <si>
    <t>11LH007</t>
  </si>
  <si>
    <t>11LH008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</si>
  <si>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</si>
  <si>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</si>
  <si>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</si>
  <si>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</si>
  <si>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</si>
  <si>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</si>
  <si>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</si>
  <si>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</si>
  <si>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</si>
  <si>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</si>
  <si>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</si>
  <si>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</si>
  <si>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</si>
  <si>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</si>
  <si>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</si>
  <si>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</si>
  <si>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</si>
  <si>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</si>
  <si>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</si>
  <si>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</si>
  <si>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</si>
  <si>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</si>
  <si>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</si>
  <si>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</si>
  <si>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</si>
  <si>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</si>
  <si>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</si>
  <si>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</si>
  <si>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</si>
  <si>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B16</t>
  </si>
  <si>
    <t>A17</t>
  </si>
  <si>
    <t>B17</t>
  </si>
  <si>
    <t>A18</t>
  </si>
  <si>
    <t>B18</t>
  </si>
  <si>
    <t>B15</t>
  </si>
  <si>
    <t>A16</t>
  </si>
  <si>
    <t>Sample: 4986</t>
  </si>
  <si>
    <t>Sample:4985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</si>
</sst>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12</xdr:row>
      <xdr:rowOff>133350</xdr:rowOff>
    </xdr:from>
    <xdr:to>
      <xdr:col>3</xdr:col>
      <xdr:colOff>209550</xdr:colOff>
      <xdr:row>16</xdr:row>
      <xdr:rowOff>161925</xdr:rowOff>
    </xdr:to>
    <xdr:sp macro="" textlink="">
      <xdr:nvSpPr>
        <xdr:cNvPr id="2" name="TextBox 1"/>
        <xdr:cNvSpPr txBox="1"/>
      </xdr:nvSpPr>
      <xdr:spPr>
        <a:xfrm>
          <a:off x="523875" y="2419350"/>
          <a:ext cx="17430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0.2</a:t>
          </a:r>
          <a:r>
            <a:rPr lang="en-US" sz="1100" baseline="0"/>
            <a:t> and 0.3 tau times were cut shorter. They were not run for the full 20 minutes.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6"/>
  <sheetViews>
    <sheetView topLeftCell="A28" workbookViewId="0">
      <selection activeCell="D4" sqref="D4"/>
    </sheetView>
  </sheetViews>
  <sheetFormatPr defaultRowHeight="15"/>
  <cols>
    <col min="1" max="1" width="28.5703125" bestFit="1" customWidth="1"/>
    <col min="2" max="2" width="10.28515625" customWidth="1"/>
    <col min="3" max="3" width="11.5703125" style="1" customWidth="1"/>
    <col min="4" max="4" width="14" style="4" customWidth="1"/>
    <col min="5" max="7" width="14" style="9" hidden="1" customWidth="1"/>
    <col min="8" max="8" width="16.5703125" style="4" hidden="1" customWidth="1"/>
    <col min="9" max="9" width="18" hidden="1" customWidth="1"/>
    <col min="10" max="10" width="10" hidden="1" customWidth="1"/>
    <col min="11" max="11" width="0" hidden="1" customWidth="1"/>
    <col min="12" max="12" width="9.140625" style="4"/>
    <col min="13" max="15" width="0" hidden="1" customWidth="1"/>
    <col min="16" max="16" width="0" style="4" hidden="1" customWidth="1"/>
    <col min="18" max="18" width="12.4257812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5</v>
      </c>
      <c r="P2" s="3" t="s">
        <v>4</v>
      </c>
      <c r="Q2" s="2" t="s">
        <v>13</v>
      </c>
      <c r="R2" s="2" t="s">
        <v>14</v>
      </c>
      <c r="S2" s="2" t="s">
        <v>15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44">
      <c r="A4" s="1" t="s">
        <v>25</v>
      </c>
      <c r="B4">
        <v>4986</v>
      </c>
      <c r="C4" s="1" t="s">
        <v>61</v>
      </c>
      <c r="D4" s="4">
        <v>580</v>
      </c>
      <c r="E4" s="1">
        <v>1.1628000000000001</v>
      </c>
      <c r="F4" s="1">
        <v>1.1624000000000001</v>
      </c>
      <c r="G4" s="19">
        <f>(E4-F4)</f>
        <v>3.9999999999995595E-4</v>
      </c>
      <c r="H4" s="20">
        <f>(E4+F4)/2</f>
        <v>1.1626000000000001</v>
      </c>
      <c r="I4" s="21">
        <v>1.2693000000000001</v>
      </c>
      <c r="J4" s="21">
        <v>1.2696000000000001</v>
      </c>
      <c r="K4" s="21">
        <f>I4-J4</f>
        <v>-2.9999999999996696E-4</v>
      </c>
      <c r="L4" s="20">
        <f>(I4+J4)/2</f>
        <v>1.26945</v>
      </c>
      <c r="M4" s="21">
        <v>1.2531000000000001</v>
      </c>
      <c r="N4" s="21">
        <v>1.2529999999999999</v>
      </c>
      <c r="O4" s="21">
        <f>M4-N4</f>
        <v>1.0000000000021103E-4</v>
      </c>
      <c r="P4" s="20">
        <f>(M4+N4)/2</f>
        <v>1.25305</v>
      </c>
      <c r="Q4" s="21">
        <f>((L4-H4)*1000)/(D4/1000)</f>
        <v>184.22413793103431</v>
      </c>
      <c r="R4" s="21">
        <f>((P4-H4)*1000)/(D4/1000)</f>
        <v>155.94827586206884</v>
      </c>
      <c r="S4" s="21">
        <f>Q4-R4</f>
        <v>28.275862068965466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26</v>
      </c>
      <c r="B5">
        <v>4985</v>
      </c>
      <c r="C5" s="1" t="s">
        <v>62</v>
      </c>
      <c r="D5" s="4">
        <v>710</v>
      </c>
      <c r="E5" s="1">
        <v>1.1552</v>
      </c>
      <c r="F5" s="1">
        <v>1.1547000000000001</v>
      </c>
      <c r="G5" s="19">
        <f t="shared" ref="G5:G39" si="0">(E5-F5)</f>
        <v>4.9999999999994493E-4</v>
      </c>
      <c r="H5" s="20">
        <f t="shared" ref="H5:H39" si="1">(E5+F5)/2</f>
        <v>1.1549499999999999</v>
      </c>
      <c r="I5" s="21">
        <v>1.2748999999999999</v>
      </c>
      <c r="J5" s="21">
        <v>1.2745</v>
      </c>
      <c r="K5" s="21">
        <f t="shared" ref="K5:K39" si="2">I5-J5</f>
        <v>3.9999999999995595E-4</v>
      </c>
      <c r="L5" s="20">
        <f t="shared" ref="L5:L39" si="3">(I5+J5)/2</f>
        <v>1.2746999999999999</v>
      </c>
      <c r="M5" s="21">
        <v>1.2558</v>
      </c>
      <c r="N5" s="21">
        <v>1.2556</v>
      </c>
      <c r="O5" s="21">
        <f t="shared" ref="O5:O39" si="4">M5-N5</f>
        <v>1.9999999999997797E-4</v>
      </c>
      <c r="P5" s="20">
        <f t="shared" ref="P5:P39" si="5">(M5+N5)/2</f>
        <v>1.2557</v>
      </c>
      <c r="Q5" s="21">
        <f t="shared" ref="Q5:Q39" si="6">((L5-H5)*1000)/(D5/1000)</f>
        <v>168.66197183098598</v>
      </c>
      <c r="R5" s="21">
        <f t="shared" ref="R5:R39" si="7">((P5-H5)*1000)/(D5/1000)</f>
        <v>141.90140845070439</v>
      </c>
      <c r="S5" s="21">
        <f t="shared" ref="S5:S39" si="8">Q5-R5</f>
        <v>26.760563380281582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27</v>
      </c>
      <c r="B6" s="1">
        <v>4986</v>
      </c>
      <c r="C6" s="1" t="s">
        <v>63</v>
      </c>
      <c r="D6" s="4">
        <v>1540</v>
      </c>
      <c r="E6" s="1">
        <v>1.1497999999999999</v>
      </c>
      <c r="F6" s="1">
        <v>1.1497999999999999</v>
      </c>
      <c r="G6" s="19">
        <f t="shared" si="0"/>
        <v>0</v>
      </c>
      <c r="H6" s="20">
        <f t="shared" si="1"/>
        <v>1.1497999999999999</v>
      </c>
      <c r="I6" s="21">
        <v>1.2233000000000001</v>
      </c>
      <c r="J6" s="21">
        <v>1.2236</v>
      </c>
      <c r="K6" s="21">
        <f t="shared" si="2"/>
        <v>-2.9999999999996696E-4</v>
      </c>
      <c r="L6" s="20">
        <f t="shared" si="3"/>
        <v>1.2234500000000001</v>
      </c>
      <c r="M6" s="21">
        <v>1.2101</v>
      </c>
      <c r="N6" s="21">
        <v>1.2098</v>
      </c>
      <c r="O6" s="21">
        <f t="shared" si="4"/>
        <v>2.9999999999996696E-4</v>
      </c>
      <c r="P6" s="20">
        <f t="shared" si="5"/>
        <v>1.2099500000000001</v>
      </c>
      <c r="Q6" s="21">
        <f t="shared" si="6"/>
        <v>47.824675324675468</v>
      </c>
      <c r="R6" s="21">
        <f t="shared" si="7"/>
        <v>39.05844155844165</v>
      </c>
      <c r="S6" s="21">
        <f t="shared" si="8"/>
        <v>8.7662337662338174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28</v>
      </c>
      <c r="B7" s="1">
        <v>4985</v>
      </c>
      <c r="C7" s="1" t="s">
        <v>64</v>
      </c>
      <c r="D7" s="4">
        <v>1600</v>
      </c>
      <c r="E7" s="1">
        <v>1.1543000000000001</v>
      </c>
      <c r="F7" s="1">
        <v>1.1544000000000001</v>
      </c>
      <c r="G7" s="19">
        <f t="shared" si="0"/>
        <v>-9.9999999999988987E-5</v>
      </c>
      <c r="H7" s="20">
        <f t="shared" si="1"/>
        <v>1.15435</v>
      </c>
      <c r="I7" s="21">
        <v>1.2228000000000001</v>
      </c>
      <c r="J7" s="21">
        <v>1.2222999999999999</v>
      </c>
      <c r="K7" s="21">
        <f t="shared" si="2"/>
        <v>5.0000000000016698E-4</v>
      </c>
      <c r="L7" s="20">
        <f t="shared" si="3"/>
        <v>1.22255</v>
      </c>
      <c r="M7" s="21">
        <v>1.2097</v>
      </c>
      <c r="N7" s="21">
        <v>1.2093</v>
      </c>
      <c r="O7" s="21">
        <f t="shared" si="4"/>
        <v>3.9999999999995595E-4</v>
      </c>
      <c r="P7" s="20">
        <f t="shared" si="5"/>
        <v>1.2095</v>
      </c>
      <c r="Q7" s="21">
        <f t="shared" si="6"/>
        <v>42.625000000000028</v>
      </c>
      <c r="R7" s="21">
        <f t="shared" si="7"/>
        <v>34.468750000000021</v>
      </c>
      <c r="S7" s="21">
        <f t="shared" si="8"/>
        <v>8.1562500000000071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29</v>
      </c>
      <c r="B8" s="1">
        <v>4986</v>
      </c>
      <c r="C8" s="1" t="s">
        <v>65</v>
      </c>
      <c r="D8" s="4">
        <v>1110</v>
      </c>
      <c r="E8" s="1">
        <v>1.1654</v>
      </c>
      <c r="F8" s="1">
        <v>1.1651</v>
      </c>
      <c r="G8" s="19">
        <f t="shared" si="0"/>
        <v>2.9999999999996696E-4</v>
      </c>
      <c r="H8" s="20">
        <f t="shared" si="1"/>
        <v>1.1652499999999999</v>
      </c>
      <c r="I8" s="21">
        <v>1.2402</v>
      </c>
      <c r="J8" s="21">
        <v>1.2397</v>
      </c>
      <c r="K8" s="21">
        <f t="shared" si="2"/>
        <v>4.9999999999994493E-4</v>
      </c>
      <c r="L8" s="20">
        <f t="shared" si="3"/>
        <v>1.2399499999999999</v>
      </c>
      <c r="M8" s="21">
        <v>1.2249000000000001</v>
      </c>
      <c r="N8" s="21">
        <v>1.2245999999999999</v>
      </c>
      <c r="O8" s="21">
        <f t="shared" si="4"/>
        <v>3.00000000000189E-4</v>
      </c>
      <c r="P8" s="20">
        <f t="shared" si="5"/>
        <v>1.22475</v>
      </c>
      <c r="Q8" s="21">
        <f t="shared" si="6"/>
        <v>67.297297297297277</v>
      </c>
      <c r="R8" s="21">
        <f t="shared" si="7"/>
        <v>53.603603603603695</v>
      </c>
      <c r="S8" s="21">
        <f t="shared" si="8"/>
        <v>13.693693693693582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30</v>
      </c>
      <c r="B9" s="1">
        <v>4985</v>
      </c>
      <c r="C9" s="1" t="s">
        <v>66</v>
      </c>
      <c r="D9" s="4">
        <v>1190</v>
      </c>
      <c r="E9" s="1">
        <v>1.1645000000000001</v>
      </c>
      <c r="F9" s="1">
        <v>1.1648000000000001</v>
      </c>
      <c r="G9" s="19">
        <f t="shared" si="0"/>
        <v>-2.9999999999996696E-4</v>
      </c>
      <c r="H9" s="20">
        <f t="shared" si="1"/>
        <v>1.16465</v>
      </c>
      <c r="I9" s="21">
        <v>1.2275</v>
      </c>
      <c r="J9" s="21">
        <v>1.2271000000000001</v>
      </c>
      <c r="K9" s="21">
        <f t="shared" si="2"/>
        <v>3.9999999999995595E-4</v>
      </c>
      <c r="L9" s="20">
        <f t="shared" si="3"/>
        <v>1.2273000000000001</v>
      </c>
      <c r="M9" s="21">
        <v>1.2156</v>
      </c>
      <c r="N9" s="21">
        <v>1.2155</v>
      </c>
      <c r="O9" s="21">
        <f t="shared" si="4"/>
        <v>9.9999999999988987E-5</v>
      </c>
      <c r="P9" s="20">
        <f t="shared" si="5"/>
        <v>1.2155499999999999</v>
      </c>
      <c r="Q9" s="21">
        <f t="shared" si="6"/>
        <v>52.647058823529491</v>
      </c>
      <c r="R9" s="21">
        <f t="shared" si="7"/>
        <v>42.773109243697441</v>
      </c>
      <c r="S9" s="21">
        <f t="shared" si="8"/>
        <v>9.8739495798320505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31</v>
      </c>
      <c r="B10" s="1">
        <v>4986</v>
      </c>
      <c r="C10" s="1" t="s">
        <v>67</v>
      </c>
      <c r="D10" s="4">
        <v>1280</v>
      </c>
      <c r="E10" s="1">
        <v>1.1662999999999999</v>
      </c>
      <c r="F10" s="1">
        <v>1.1661999999999999</v>
      </c>
      <c r="G10" s="19">
        <f t="shared" si="0"/>
        <v>9.9999999999988987E-5</v>
      </c>
      <c r="H10" s="20">
        <f t="shared" si="1"/>
        <v>1.1662499999999998</v>
      </c>
      <c r="I10" s="21">
        <v>1.2094</v>
      </c>
      <c r="J10" s="21">
        <v>1.2090000000000001</v>
      </c>
      <c r="K10" s="21">
        <f t="shared" si="2"/>
        <v>3.9999999999995595E-4</v>
      </c>
      <c r="L10" s="20">
        <f t="shared" si="3"/>
        <v>1.2092000000000001</v>
      </c>
      <c r="M10" s="21">
        <v>1.2023999999999999</v>
      </c>
      <c r="N10" s="21">
        <v>1.202</v>
      </c>
      <c r="O10" s="21">
        <f t="shared" si="4"/>
        <v>3.9999999999995595E-4</v>
      </c>
      <c r="P10" s="20">
        <f t="shared" si="5"/>
        <v>1.2021999999999999</v>
      </c>
      <c r="Q10" s="21">
        <f t="shared" si="6"/>
        <v>33.554687500000206</v>
      </c>
      <c r="R10" s="21">
        <f t="shared" si="7"/>
        <v>28.085937500000114</v>
      </c>
      <c r="S10" s="21">
        <f t="shared" si="8"/>
        <v>5.4687500000000924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32</v>
      </c>
      <c r="B11" s="1">
        <v>4985</v>
      </c>
      <c r="C11" s="1" t="s">
        <v>68</v>
      </c>
      <c r="D11" s="4">
        <v>1160</v>
      </c>
      <c r="E11" s="1">
        <v>1.1669</v>
      </c>
      <c r="F11" s="1">
        <v>1.1671</v>
      </c>
      <c r="G11" s="19">
        <f t="shared" si="0"/>
        <v>-1.9999999999997797E-4</v>
      </c>
      <c r="H11" s="20">
        <f t="shared" si="1"/>
        <v>1.167</v>
      </c>
      <c r="I11" s="21">
        <v>1.2076</v>
      </c>
      <c r="J11" s="21">
        <v>1.2074</v>
      </c>
      <c r="K11" s="21">
        <f t="shared" si="2"/>
        <v>1.9999999999997797E-4</v>
      </c>
      <c r="L11" s="20">
        <f t="shared" si="3"/>
        <v>1.2075</v>
      </c>
      <c r="M11" s="21">
        <v>1.2014</v>
      </c>
      <c r="N11" s="21">
        <v>1.2009000000000001</v>
      </c>
      <c r="O11" s="21">
        <f t="shared" si="4"/>
        <v>4.9999999999994493E-4</v>
      </c>
      <c r="P11" s="20">
        <f t="shared" si="5"/>
        <v>1.2011500000000002</v>
      </c>
      <c r="Q11" s="21">
        <f t="shared" si="6"/>
        <v>34.913793103448263</v>
      </c>
      <c r="R11" s="21">
        <f t="shared" si="7"/>
        <v>29.439655172413904</v>
      </c>
      <c r="S11" s="21">
        <f t="shared" si="8"/>
        <v>5.4741379310343596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33</v>
      </c>
      <c r="B12" s="1">
        <v>4986</v>
      </c>
      <c r="C12" s="1" t="s">
        <v>69</v>
      </c>
      <c r="D12" s="4">
        <v>1540</v>
      </c>
      <c r="E12" s="1">
        <v>1.1623000000000001</v>
      </c>
      <c r="F12" s="1">
        <v>1.1621999999999999</v>
      </c>
      <c r="G12" s="19">
        <f t="shared" si="0"/>
        <v>1.0000000000021103E-4</v>
      </c>
      <c r="H12" s="20">
        <f t="shared" si="1"/>
        <v>1.16225</v>
      </c>
      <c r="I12" s="21">
        <v>1.3726</v>
      </c>
      <c r="J12" s="21">
        <v>1.373</v>
      </c>
      <c r="K12" s="21">
        <f t="shared" si="2"/>
        <v>-3.9999999999995595E-4</v>
      </c>
      <c r="L12" s="20">
        <f t="shared" si="3"/>
        <v>1.3728</v>
      </c>
      <c r="M12" s="21">
        <v>1.3494999999999999</v>
      </c>
      <c r="N12" s="21">
        <v>1.3493999999999999</v>
      </c>
      <c r="O12" s="21">
        <f t="shared" si="4"/>
        <v>9.9999999999988987E-5</v>
      </c>
      <c r="P12" s="20">
        <f t="shared" si="5"/>
        <v>1.34945</v>
      </c>
      <c r="Q12" s="21">
        <f t="shared" si="6"/>
        <v>136.72077922077924</v>
      </c>
      <c r="R12" s="21">
        <f t="shared" si="7"/>
        <v>121.55844155844159</v>
      </c>
      <c r="S12" s="21">
        <f t="shared" si="8"/>
        <v>15.162337662337649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34</v>
      </c>
      <c r="B13" s="1">
        <v>4985</v>
      </c>
      <c r="C13" s="1" t="s">
        <v>70</v>
      </c>
      <c r="D13" s="4">
        <v>1550</v>
      </c>
      <c r="E13" s="1">
        <v>1.1585000000000001</v>
      </c>
      <c r="F13" s="1">
        <v>1.1583000000000001</v>
      </c>
      <c r="G13" s="19">
        <f t="shared" si="0"/>
        <v>1.9999999999997797E-4</v>
      </c>
      <c r="H13" s="20">
        <f t="shared" si="1"/>
        <v>1.1584000000000001</v>
      </c>
      <c r="I13" s="21">
        <v>1.2548999999999999</v>
      </c>
      <c r="J13" s="21">
        <v>1.2546999999999999</v>
      </c>
      <c r="K13" s="21">
        <f t="shared" si="2"/>
        <v>1.9999999999997797E-4</v>
      </c>
      <c r="L13" s="20">
        <f t="shared" si="3"/>
        <v>1.2547999999999999</v>
      </c>
      <c r="M13" s="21">
        <v>1.2386999999999999</v>
      </c>
      <c r="N13" s="21">
        <v>1.2384999999999999</v>
      </c>
      <c r="O13" s="21">
        <f t="shared" si="4"/>
        <v>1.9999999999997797E-4</v>
      </c>
      <c r="P13" s="20">
        <f t="shared" si="5"/>
        <v>1.2385999999999999</v>
      </c>
      <c r="Q13" s="21">
        <f t="shared" si="6"/>
        <v>62.193548387096655</v>
      </c>
      <c r="R13" s="21">
        <f t="shared" si="7"/>
        <v>51.741935483870861</v>
      </c>
      <c r="S13" s="21">
        <f t="shared" si="8"/>
        <v>10.451612903225794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35</v>
      </c>
      <c r="B14" s="1">
        <v>4986</v>
      </c>
      <c r="C14" s="1" t="s">
        <v>71</v>
      </c>
      <c r="D14" s="4">
        <v>700</v>
      </c>
      <c r="E14" s="1">
        <v>1.1541999999999999</v>
      </c>
      <c r="F14" s="1">
        <v>1.1547000000000001</v>
      </c>
      <c r="G14" s="19">
        <f t="shared" si="0"/>
        <v>-5.0000000000016698E-4</v>
      </c>
      <c r="H14" s="20">
        <f t="shared" si="1"/>
        <v>1.15445</v>
      </c>
      <c r="I14" s="21">
        <v>1.3852</v>
      </c>
      <c r="J14" s="21">
        <v>1.3848</v>
      </c>
      <c r="K14" s="21">
        <f t="shared" si="2"/>
        <v>3.9999999999995595E-4</v>
      </c>
      <c r="L14" s="20">
        <f t="shared" si="3"/>
        <v>1.385</v>
      </c>
      <c r="M14" s="21">
        <v>1.3593</v>
      </c>
      <c r="N14" s="21">
        <v>1.3592</v>
      </c>
      <c r="O14" s="21">
        <f t="shared" si="4"/>
        <v>9.9999999999988987E-5</v>
      </c>
      <c r="P14" s="20">
        <f t="shared" si="5"/>
        <v>1.3592499999999998</v>
      </c>
      <c r="Q14" s="21">
        <f t="shared" si="6"/>
        <v>329.35714285714295</v>
      </c>
      <c r="R14" s="21">
        <f t="shared" si="7"/>
        <v>292.57142857142838</v>
      </c>
      <c r="S14" s="21">
        <f t="shared" si="8"/>
        <v>36.785714285714562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36</v>
      </c>
      <c r="B15" s="1">
        <v>4985</v>
      </c>
      <c r="C15" s="1" t="s">
        <v>72</v>
      </c>
      <c r="D15" s="4">
        <v>720</v>
      </c>
      <c r="E15" s="1">
        <v>1.1623000000000001</v>
      </c>
      <c r="F15" s="1">
        <v>1.1621999999999999</v>
      </c>
      <c r="G15" s="19">
        <f t="shared" si="0"/>
        <v>1.0000000000021103E-4</v>
      </c>
      <c r="H15" s="20">
        <f t="shared" si="1"/>
        <v>1.16225</v>
      </c>
      <c r="I15" s="21">
        <v>1.2704</v>
      </c>
      <c r="J15" s="21">
        <v>1.2699</v>
      </c>
      <c r="K15" s="21">
        <f t="shared" si="2"/>
        <v>4.9999999999994493E-4</v>
      </c>
      <c r="L15" s="20">
        <f t="shared" si="3"/>
        <v>1.2701500000000001</v>
      </c>
      <c r="M15" s="21">
        <v>1.258</v>
      </c>
      <c r="N15" s="21">
        <v>1.258</v>
      </c>
      <c r="O15" s="21">
        <f t="shared" si="4"/>
        <v>0</v>
      </c>
      <c r="P15" s="20">
        <f t="shared" si="5"/>
        <v>1.258</v>
      </c>
      <c r="Q15" s="21">
        <f t="shared" si="6"/>
        <v>149.86111111111126</v>
      </c>
      <c r="R15" s="21">
        <f t="shared" si="7"/>
        <v>132.98611111111111</v>
      </c>
      <c r="S15" s="21">
        <f t="shared" si="8"/>
        <v>16.875000000000142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37</v>
      </c>
      <c r="B16" s="1">
        <v>4986</v>
      </c>
      <c r="C16" s="1" t="s">
        <v>73</v>
      </c>
      <c r="D16" s="4">
        <v>1130</v>
      </c>
      <c r="E16" s="1">
        <v>1.153</v>
      </c>
      <c r="F16" s="1">
        <v>1.1535</v>
      </c>
      <c r="G16" s="19">
        <f t="shared" si="0"/>
        <v>-4.9999999999994493E-4</v>
      </c>
      <c r="H16" s="20">
        <f t="shared" si="1"/>
        <v>1.1532499999999999</v>
      </c>
      <c r="I16" s="21">
        <v>1.3964000000000001</v>
      </c>
      <c r="J16" s="21">
        <v>1.3962000000000001</v>
      </c>
      <c r="K16" s="21">
        <f t="shared" si="2"/>
        <v>1.9999999999997797E-4</v>
      </c>
      <c r="L16" s="20">
        <f t="shared" si="3"/>
        <v>1.3963000000000001</v>
      </c>
      <c r="M16" s="21">
        <v>1.3723000000000001</v>
      </c>
      <c r="N16" s="21">
        <v>1.3724000000000001</v>
      </c>
      <c r="O16" s="21">
        <f t="shared" si="4"/>
        <v>-9.9999999999988987E-5</v>
      </c>
      <c r="P16" s="20">
        <f t="shared" si="5"/>
        <v>1.37235</v>
      </c>
      <c r="Q16" s="21">
        <f t="shared" si="6"/>
        <v>215.08849557522146</v>
      </c>
      <c r="R16" s="21">
        <f t="shared" si="7"/>
        <v>193.8938053097346</v>
      </c>
      <c r="S16" s="21">
        <f t="shared" si="8"/>
        <v>21.194690265486855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38</v>
      </c>
      <c r="B17" s="1">
        <v>4985</v>
      </c>
      <c r="C17" s="1" t="s">
        <v>74</v>
      </c>
      <c r="D17" s="4">
        <v>1170</v>
      </c>
      <c r="E17" s="1">
        <v>1.1508</v>
      </c>
      <c r="F17" s="1">
        <v>1.1511</v>
      </c>
      <c r="G17" s="19">
        <f t="shared" si="0"/>
        <v>-2.9999999999996696E-4</v>
      </c>
      <c r="H17" s="20">
        <f t="shared" si="1"/>
        <v>1.1509499999999999</v>
      </c>
      <c r="I17" s="21">
        <v>1.2778</v>
      </c>
      <c r="J17" s="21">
        <v>1.2775000000000001</v>
      </c>
      <c r="K17" s="21">
        <f t="shared" si="2"/>
        <v>2.9999999999996696E-4</v>
      </c>
      <c r="L17" s="20">
        <f t="shared" si="3"/>
        <v>1.27765</v>
      </c>
      <c r="M17" s="21">
        <v>1.2616000000000001</v>
      </c>
      <c r="N17" s="21">
        <v>1.2617</v>
      </c>
      <c r="O17" s="21">
        <f t="shared" si="4"/>
        <v>-9.9999999999988987E-5</v>
      </c>
      <c r="P17" s="20">
        <f t="shared" si="5"/>
        <v>1.2616499999999999</v>
      </c>
      <c r="Q17" s="21">
        <f t="shared" si="6"/>
        <v>108.29059829059833</v>
      </c>
      <c r="R17" s="21">
        <f t="shared" si="7"/>
        <v>94.615384615384642</v>
      </c>
      <c r="S17" s="21">
        <f t="shared" si="8"/>
        <v>13.675213675213683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39</v>
      </c>
      <c r="B18" s="1">
        <v>4986</v>
      </c>
      <c r="C18" s="1" t="s">
        <v>75</v>
      </c>
      <c r="D18" s="4">
        <v>790</v>
      </c>
      <c r="E18" s="1">
        <v>1.1548</v>
      </c>
      <c r="F18" s="1">
        <v>1.1551</v>
      </c>
      <c r="G18" s="19">
        <f t="shared" si="0"/>
        <v>-2.9999999999996696E-4</v>
      </c>
      <c r="H18" s="20">
        <f t="shared" si="1"/>
        <v>1.1549499999999999</v>
      </c>
      <c r="I18" s="21">
        <v>1.5676000000000001</v>
      </c>
      <c r="J18" s="21">
        <v>1.5670999999999999</v>
      </c>
      <c r="K18" s="21">
        <f t="shared" si="2"/>
        <v>5.0000000000016698E-4</v>
      </c>
      <c r="L18" s="20">
        <f t="shared" si="3"/>
        <v>1.56735</v>
      </c>
      <c r="M18" s="21">
        <v>1.5293000000000001</v>
      </c>
      <c r="N18" s="21">
        <v>1.5290999999999999</v>
      </c>
      <c r="O18" s="21">
        <f t="shared" si="4"/>
        <v>2.0000000000020002E-4</v>
      </c>
      <c r="P18" s="20">
        <f t="shared" si="5"/>
        <v>1.5291999999999999</v>
      </c>
      <c r="Q18" s="21">
        <f t="shared" si="6"/>
        <v>522.02531645569627</v>
      </c>
      <c r="R18" s="21">
        <f t="shared" si="7"/>
        <v>473.73417721518985</v>
      </c>
      <c r="S18" s="21">
        <f t="shared" si="8"/>
        <v>48.291139240506425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40</v>
      </c>
      <c r="B19" s="1">
        <v>4985</v>
      </c>
      <c r="C19" s="1" t="s">
        <v>76</v>
      </c>
      <c r="D19" s="4">
        <v>840</v>
      </c>
      <c r="E19" s="1">
        <v>1.157</v>
      </c>
      <c r="F19" s="1">
        <v>1.1573</v>
      </c>
      <c r="G19" s="19">
        <f t="shared" si="0"/>
        <v>-2.9999999999996696E-4</v>
      </c>
      <c r="H19" s="20">
        <f t="shared" si="1"/>
        <v>1.1571500000000001</v>
      </c>
      <c r="I19" s="21">
        <v>1.4362999999999999</v>
      </c>
      <c r="J19" s="21">
        <v>1.4360999999999999</v>
      </c>
      <c r="K19" s="21">
        <f t="shared" si="2"/>
        <v>1.9999999999997797E-4</v>
      </c>
      <c r="L19" s="20">
        <f t="shared" si="3"/>
        <v>1.4361999999999999</v>
      </c>
      <c r="M19" s="21">
        <v>1.4051</v>
      </c>
      <c r="N19" s="21">
        <v>1.4054</v>
      </c>
      <c r="O19" s="21">
        <f t="shared" si="4"/>
        <v>-2.9999999999996696E-4</v>
      </c>
      <c r="P19" s="20">
        <f t="shared" si="5"/>
        <v>1.4052500000000001</v>
      </c>
      <c r="Q19" s="21">
        <f t="shared" si="6"/>
        <v>332.20238095238074</v>
      </c>
      <c r="R19" s="21">
        <f t="shared" si="7"/>
        <v>295.35714285714289</v>
      </c>
      <c r="S19" s="21">
        <f t="shared" si="8"/>
        <v>36.845238095237846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41</v>
      </c>
      <c r="B20" s="1">
        <v>4986</v>
      </c>
      <c r="C20" s="1" t="s">
        <v>77</v>
      </c>
      <c r="D20" s="4">
        <v>840</v>
      </c>
      <c r="E20" s="1">
        <v>1.1677</v>
      </c>
      <c r="F20" s="1">
        <v>1.1672</v>
      </c>
      <c r="G20" s="19">
        <f t="shared" si="0"/>
        <v>4.9999999999994493E-4</v>
      </c>
      <c r="H20" s="20">
        <f t="shared" si="1"/>
        <v>1.1674500000000001</v>
      </c>
      <c r="I20" s="21">
        <v>1.6043000000000001</v>
      </c>
      <c r="J20" s="21">
        <v>1.6039000000000001</v>
      </c>
      <c r="K20" s="21">
        <f t="shared" si="2"/>
        <v>3.9999999999995595E-4</v>
      </c>
      <c r="L20" s="20">
        <f t="shared" si="3"/>
        <v>1.6041000000000001</v>
      </c>
      <c r="M20" s="21">
        <v>1.5606</v>
      </c>
      <c r="N20" s="21">
        <v>1.5606</v>
      </c>
      <c r="O20" s="21">
        <f t="shared" si="4"/>
        <v>0</v>
      </c>
      <c r="P20" s="20">
        <f t="shared" si="5"/>
        <v>1.5606</v>
      </c>
      <c r="Q20" s="21">
        <f t="shared" si="6"/>
        <v>519.82142857142856</v>
      </c>
      <c r="R20" s="21">
        <f t="shared" si="7"/>
        <v>468.03571428571416</v>
      </c>
      <c r="S20" s="21">
        <f t="shared" si="8"/>
        <v>51.785714285714391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42</v>
      </c>
      <c r="B21" s="1">
        <v>4985</v>
      </c>
      <c r="C21" s="1" t="s">
        <v>78</v>
      </c>
      <c r="D21" s="4">
        <v>870</v>
      </c>
      <c r="E21" s="1">
        <v>1.1593</v>
      </c>
      <c r="F21" s="1">
        <v>1.1597999999999999</v>
      </c>
      <c r="G21" s="19">
        <f t="shared" si="0"/>
        <v>-4.9999999999994493E-4</v>
      </c>
      <c r="H21" s="20">
        <f t="shared" si="1"/>
        <v>1.1595499999999999</v>
      </c>
      <c r="I21" s="21">
        <v>1.4761</v>
      </c>
      <c r="J21" s="21">
        <v>1.4762</v>
      </c>
      <c r="K21" s="21">
        <f t="shared" si="2"/>
        <v>-9.9999999999988987E-5</v>
      </c>
      <c r="L21" s="20">
        <f t="shared" si="3"/>
        <v>1.4761500000000001</v>
      </c>
      <c r="M21" s="21">
        <v>1.4475</v>
      </c>
      <c r="N21" s="21">
        <v>1.4472</v>
      </c>
      <c r="O21" s="21">
        <f t="shared" si="4"/>
        <v>2.9999999999996696E-4</v>
      </c>
      <c r="P21" s="20">
        <f t="shared" si="5"/>
        <v>1.4473500000000001</v>
      </c>
      <c r="Q21" s="21">
        <f t="shared" si="6"/>
        <v>363.90804597701174</v>
      </c>
      <c r="R21" s="21">
        <f t="shared" si="7"/>
        <v>330.80459770114976</v>
      </c>
      <c r="S21" s="21">
        <f t="shared" si="8"/>
        <v>33.103448275861979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43</v>
      </c>
      <c r="B22" s="1">
        <v>4986</v>
      </c>
      <c r="C22" s="1" t="s">
        <v>79</v>
      </c>
      <c r="D22" s="4">
        <v>840</v>
      </c>
      <c r="E22" s="1">
        <v>1.1518999999999999</v>
      </c>
      <c r="F22" s="1">
        <v>1.1524000000000001</v>
      </c>
      <c r="G22" s="19">
        <f t="shared" si="0"/>
        <v>-5.0000000000016698E-4</v>
      </c>
      <c r="H22" s="20">
        <f t="shared" si="1"/>
        <v>1.15215</v>
      </c>
      <c r="I22" s="21">
        <v>1.4732000000000001</v>
      </c>
      <c r="J22" s="21">
        <v>1.4734</v>
      </c>
      <c r="K22" s="21">
        <f t="shared" si="2"/>
        <v>-1.9999999999997797E-4</v>
      </c>
      <c r="L22" s="20">
        <f t="shared" si="3"/>
        <v>1.4733000000000001</v>
      </c>
      <c r="M22" s="21">
        <v>1.4441999999999999</v>
      </c>
      <c r="N22" s="21">
        <v>1.4446000000000001</v>
      </c>
      <c r="O22" s="21">
        <f t="shared" si="4"/>
        <v>-4.0000000000017799E-4</v>
      </c>
      <c r="P22" s="20">
        <f t="shared" si="5"/>
        <v>1.4443999999999999</v>
      </c>
      <c r="Q22" s="21">
        <f t="shared" si="6"/>
        <v>382.32142857142861</v>
      </c>
      <c r="R22" s="21">
        <f t="shared" si="7"/>
        <v>347.91666666666657</v>
      </c>
      <c r="S22" s="21">
        <f t="shared" si="8"/>
        <v>34.40476190476204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44</v>
      </c>
      <c r="B23" s="1">
        <v>4985</v>
      </c>
      <c r="C23" s="1" t="s">
        <v>80</v>
      </c>
      <c r="D23" s="4">
        <v>880</v>
      </c>
      <c r="E23" s="1">
        <v>1.1577999999999999</v>
      </c>
      <c r="F23" s="1">
        <v>1.1574</v>
      </c>
      <c r="G23" s="19">
        <f t="shared" si="0"/>
        <v>3.9999999999995595E-4</v>
      </c>
      <c r="H23" s="20">
        <f t="shared" si="1"/>
        <v>1.1576</v>
      </c>
      <c r="I23" s="21">
        <v>1.4420999999999999</v>
      </c>
      <c r="J23" s="21">
        <v>1.4423999999999999</v>
      </c>
      <c r="K23" s="21">
        <f t="shared" si="2"/>
        <v>-2.9999999999996696E-4</v>
      </c>
      <c r="L23" s="20">
        <f t="shared" si="3"/>
        <v>1.44225</v>
      </c>
      <c r="M23" s="21">
        <v>1.4177999999999999</v>
      </c>
      <c r="N23" s="21">
        <v>1.4175</v>
      </c>
      <c r="O23" s="21">
        <f t="shared" si="4"/>
        <v>2.9999999999996696E-4</v>
      </c>
      <c r="P23" s="20">
        <f t="shared" si="5"/>
        <v>1.4176500000000001</v>
      </c>
      <c r="Q23" s="21">
        <f t="shared" si="6"/>
        <v>323.46590909090918</v>
      </c>
      <c r="R23" s="21">
        <f t="shared" si="7"/>
        <v>295.5113636363638</v>
      </c>
      <c r="S23" s="21">
        <f t="shared" si="8"/>
        <v>27.954545454545382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45</v>
      </c>
      <c r="B24" s="1">
        <v>4986</v>
      </c>
      <c r="C24" s="1" t="s">
        <v>81</v>
      </c>
      <c r="D24" s="4">
        <v>840</v>
      </c>
      <c r="E24" s="1">
        <v>1.1639999999999999</v>
      </c>
      <c r="F24" s="1">
        <v>1.1642999999999999</v>
      </c>
      <c r="G24" s="19">
        <f t="shared" si="0"/>
        <v>-2.9999999999996696E-4</v>
      </c>
      <c r="H24" s="20">
        <f t="shared" si="1"/>
        <v>1.1641499999999998</v>
      </c>
      <c r="I24" s="21">
        <v>1.4092</v>
      </c>
      <c r="J24" s="21">
        <v>1.4095</v>
      </c>
      <c r="K24" s="21">
        <f t="shared" si="2"/>
        <v>-2.9999999999996696E-4</v>
      </c>
      <c r="L24" s="20">
        <f t="shared" si="3"/>
        <v>1.4093499999999999</v>
      </c>
      <c r="M24" s="21">
        <v>1.3869</v>
      </c>
      <c r="N24" s="21">
        <v>1.3867</v>
      </c>
      <c r="O24" s="21">
        <f t="shared" si="4"/>
        <v>1.9999999999997797E-4</v>
      </c>
      <c r="P24" s="20">
        <f t="shared" si="5"/>
        <v>1.3868</v>
      </c>
      <c r="Q24" s="21">
        <f t="shared" si="6"/>
        <v>291.90476190476198</v>
      </c>
      <c r="R24" s="21">
        <f t="shared" si="7"/>
        <v>265.05952380952408</v>
      </c>
      <c r="S24" s="21">
        <f t="shared" si="8"/>
        <v>26.845238095237903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46</v>
      </c>
      <c r="B25" s="1">
        <v>4985</v>
      </c>
      <c r="C25" s="1" t="s">
        <v>82</v>
      </c>
      <c r="D25" s="4">
        <v>880</v>
      </c>
      <c r="E25" s="1">
        <v>1.1565000000000001</v>
      </c>
      <c r="F25" s="1">
        <v>1.1566000000000001</v>
      </c>
      <c r="G25" s="19">
        <f t="shared" si="0"/>
        <v>-9.9999999999988987E-5</v>
      </c>
      <c r="H25" s="20">
        <f t="shared" si="1"/>
        <v>1.1565500000000002</v>
      </c>
      <c r="I25" s="21">
        <v>1.4281999999999999</v>
      </c>
      <c r="J25" s="21">
        <v>1.4281999999999999</v>
      </c>
      <c r="K25" s="21">
        <f t="shared" si="2"/>
        <v>0</v>
      </c>
      <c r="L25" s="20">
        <f t="shared" si="3"/>
        <v>1.4281999999999999</v>
      </c>
      <c r="M25" s="21">
        <v>1.4046000000000001</v>
      </c>
      <c r="N25" s="21">
        <v>1.4043000000000001</v>
      </c>
      <c r="O25" s="21">
        <f t="shared" si="4"/>
        <v>2.9999999999996696E-4</v>
      </c>
      <c r="P25" s="20">
        <f t="shared" si="5"/>
        <v>1.4044500000000002</v>
      </c>
      <c r="Q25" s="21">
        <f t="shared" si="6"/>
        <v>308.69318181818153</v>
      </c>
      <c r="R25" s="21">
        <f t="shared" si="7"/>
        <v>281.70454545454544</v>
      </c>
      <c r="S25" s="21">
        <f t="shared" si="8"/>
        <v>26.98863636363609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47</v>
      </c>
      <c r="B26" s="1">
        <v>4986</v>
      </c>
      <c r="C26" s="1" t="s">
        <v>83</v>
      </c>
      <c r="D26" s="4">
        <v>870</v>
      </c>
      <c r="E26" s="1">
        <v>1.1691</v>
      </c>
      <c r="F26" s="1">
        <v>1.1692</v>
      </c>
      <c r="G26" s="19">
        <f t="shared" si="0"/>
        <v>-9.9999999999988987E-5</v>
      </c>
      <c r="H26" s="20">
        <f t="shared" si="1"/>
        <v>1.1691500000000001</v>
      </c>
      <c r="I26" s="21">
        <v>1.3524</v>
      </c>
      <c r="J26" s="21">
        <v>1.3526</v>
      </c>
      <c r="K26" s="21">
        <f t="shared" si="2"/>
        <v>-1.9999999999997797E-4</v>
      </c>
      <c r="L26" s="20">
        <f t="shared" si="3"/>
        <v>1.3525</v>
      </c>
      <c r="M26" s="21">
        <v>1.3321000000000001</v>
      </c>
      <c r="N26" s="21">
        <v>1.3317000000000001</v>
      </c>
      <c r="O26" s="21">
        <f t="shared" si="4"/>
        <v>3.9999999999995595E-4</v>
      </c>
      <c r="P26" s="20">
        <f t="shared" si="5"/>
        <v>1.3319000000000001</v>
      </c>
      <c r="Q26" s="21">
        <f t="shared" si="6"/>
        <v>210.74712643678151</v>
      </c>
      <c r="R26" s="21">
        <f t="shared" si="7"/>
        <v>187.06896551724131</v>
      </c>
      <c r="S26" s="21">
        <f t="shared" si="8"/>
        <v>23.678160919540204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48</v>
      </c>
      <c r="B27" s="1">
        <v>4985</v>
      </c>
      <c r="C27" s="1" t="s">
        <v>84</v>
      </c>
      <c r="D27" s="4">
        <v>915</v>
      </c>
      <c r="E27" s="1">
        <v>1.1705000000000001</v>
      </c>
      <c r="F27" s="1">
        <v>1.1702999999999999</v>
      </c>
      <c r="G27" s="19">
        <f t="shared" si="0"/>
        <v>2.0000000000020002E-4</v>
      </c>
      <c r="H27" s="20">
        <f t="shared" si="1"/>
        <v>1.1703999999999999</v>
      </c>
      <c r="I27" s="21">
        <v>1.4390000000000001</v>
      </c>
      <c r="J27" s="21">
        <v>1.4390000000000001</v>
      </c>
      <c r="K27" s="21">
        <f t="shared" si="2"/>
        <v>0</v>
      </c>
      <c r="L27" s="20">
        <f t="shared" si="3"/>
        <v>1.4390000000000001</v>
      </c>
      <c r="M27" s="21">
        <v>1.4138999999999999</v>
      </c>
      <c r="N27" s="21">
        <v>1.4134</v>
      </c>
      <c r="O27" s="21">
        <f t="shared" si="4"/>
        <v>4.9999999999994493E-4</v>
      </c>
      <c r="P27" s="20">
        <f t="shared" si="5"/>
        <v>1.4136500000000001</v>
      </c>
      <c r="Q27" s="21">
        <f t="shared" si="6"/>
        <v>293.55191256830619</v>
      </c>
      <c r="R27" s="21">
        <f t="shared" si="7"/>
        <v>265.84699453551934</v>
      </c>
      <c r="S27" s="21">
        <f t="shared" si="8"/>
        <v>27.70491803278685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49</v>
      </c>
      <c r="B28" s="1">
        <v>4986</v>
      </c>
      <c r="C28" s="1" t="s">
        <v>85</v>
      </c>
      <c r="D28" s="4">
        <v>850</v>
      </c>
      <c r="E28" s="1">
        <v>1.1728000000000001</v>
      </c>
      <c r="F28" s="1">
        <v>1.173</v>
      </c>
      <c r="G28" s="19">
        <f t="shared" si="0"/>
        <v>-1.9999999999997797E-4</v>
      </c>
      <c r="H28" s="20">
        <f t="shared" si="1"/>
        <v>1.1729000000000001</v>
      </c>
      <c r="I28" s="21">
        <v>1.4575</v>
      </c>
      <c r="J28" s="21">
        <v>1.4579</v>
      </c>
      <c r="K28" s="21">
        <f t="shared" si="2"/>
        <v>-3.9999999999995595E-4</v>
      </c>
      <c r="L28" s="20">
        <f t="shared" si="3"/>
        <v>1.4577</v>
      </c>
      <c r="M28" s="21">
        <v>1.4286000000000001</v>
      </c>
      <c r="N28" s="21">
        <v>1.4280999999999999</v>
      </c>
      <c r="O28" s="21">
        <f t="shared" si="4"/>
        <v>5.0000000000016698E-4</v>
      </c>
      <c r="P28" s="20">
        <f t="shared" si="5"/>
        <v>1.42835</v>
      </c>
      <c r="Q28" s="21">
        <f t="shared" si="6"/>
        <v>335.05882352941171</v>
      </c>
      <c r="R28" s="21">
        <f t="shared" si="7"/>
        <v>300.52941176470586</v>
      </c>
      <c r="S28" s="21">
        <f t="shared" si="8"/>
        <v>34.529411764705856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50</v>
      </c>
      <c r="B29" s="1">
        <v>4985</v>
      </c>
      <c r="C29" s="1" t="s">
        <v>86</v>
      </c>
      <c r="D29" s="4">
        <v>880</v>
      </c>
      <c r="E29" s="1">
        <v>1.1632</v>
      </c>
      <c r="F29" s="1">
        <v>1.1631</v>
      </c>
      <c r="G29" s="19">
        <f t="shared" si="0"/>
        <v>9.9999999999988987E-5</v>
      </c>
      <c r="H29" s="20">
        <f t="shared" si="1"/>
        <v>1.1631499999999999</v>
      </c>
      <c r="I29" s="21">
        <v>1.5435000000000001</v>
      </c>
      <c r="J29" s="21">
        <v>1.5436000000000001</v>
      </c>
      <c r="K29" s="21">
        <f t="shared" si="2"/>
        <v>-9.9999999999988987E-5</v>
      </c>
      <c r="L29" s="20">
        <f t="shared" si="3"/>
        <v>1.5435500000000002</v>
      </c>
      <c r="M29" s="21">
        <v>1.5088999999999999</v>
      </c>
      <c r="N29" s="21">
        <v>1.5089999999999999</v>
      </c>
      <c r="O29" s="21">
        <f t="shared" si="4"/>
        <v>-9.9999999999988987E-5</v>
      </c>
      <c r="P29" s="20">
        <f t="shared" si="5"/>
        <v>1.50895</v>
      </c>
      <c r="Q29" s="21">
        <f t="shared" si="6"/>
        <v>432.27272727272765</v>
      </c>
      <c r="R29" s="21">
        <f t="shared" si="7"/>
        <v>392.95454545454561</v>
      </c>
      <c r="S29" s="21">
        <f t="shared" si="8"/>
        <v>39.31818181818204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51</v>
      </c>
      <c r="B30" s="1">
        <v>4986</v>
      </c>
      <c r="C30" s="1" t="s">
        <v>87</v>
      </c>
      <c r="D30" s="4">
        <v>880</v>
      </c>
      <c r="E30" s="1">
        <v>1.1715</v>
      </c>
      <c r="F30" s="1">
        <v>1.1714</v>
      </c>
      <c r="G30" s="19">
        <f t="shared" si="0"/>
        <v>9.9999999999988987E-5</v>
      </c>
      <c r="H30" s="20">
        <f t="shared" si="1"/>
        <v>1.1714500000000001</v>
      </c>
      <c r="I30" s="21">
        <v>1.5498000000000001</v>
      </c>
      <c r="J30" s="21">
        <v>1.5496000000000001</v>
      </c>
      <c r="K30" s="21">
        <f t="shared" si="2"/>
        <v>1.9999999999997797E-4</v>
      </c>
      <c r="L30" s="20">
        <f t="shared" si="3"/>
        <v>1.5497000000000001</v>
      </c>
      <c r="M30" s="21">
        <v>1.5105</v>
      </c>
      <c r="N30" s="21">
        <v>1.5105999999999999</v>
      </c>
      <c r="O30" s="21">
        <f t="shared" si="4"/>
        <v>-9.9999999999988987E-5</v>
      </c>
      <c r="P30" s="20">
        <f t="shared" si="5"/>
        <v>1.5105499999999998</v>
      </c>
      <c r="Q30" s="21">
        <f t="shared" si="6"/>
        <v>429.82954545454544</v>
      </c>
      <c r="R30" s="21">
        <f t="shared" si="7"/>
        <v>385.34090909090878</v>
      </c>
      <c r="S30" s="21">
        <f t="shared" si="8"/>
        <v>44.488636363636658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52</v>
      </c>
      <c r="B31" s="1">
        <v>4985</v>
      </c>
      <c r="C31" s="1" t="s">
        <v>88</v>
      </c>
      <c r="D31" s="4">
        <v>980</v>
      </c>
      <c r="E31" s="1">
        <v>1.1609</v>
      </c>
      <c r="F31" s="1">
        <v>1.1613</v>
      </c>
      <c r="G31" s="19">
        <f t="shared" si="0"/>
        <v>-3.9999999999995595E-4</v>
      </c>
      <c r="H31" s="20">
        <f t="shared" si="1"/>
        <v>1.1611</v>
      </c>
      <c r="I31" s="21">
        <v>1.4585999999999999</v>
      </c>
      <c r="J31" s="21">
        <v>1.4587000000000001</v>
      </c>
      <c r="K31" s="21">
        <f t="shared" si="2"/>
        <v>-1.0000000000021103E-4</v>
      </c>
      <c r="L31" s="20">
        <f t="shared" si="3"/>
        <v>1.45865</v>
      </c>
      <c r="M31" s="21">
        <v>1.4287000000000001</v>
      </c>
      <c r="N31" s="21">
        <v>1.4287000000000001</v>
      </c>
      <c r="O31" s="21">
        <f t="shared" si="4"/>
        <v>0</v>
      </c>
      <c r="P31" s="20">
        <f t="shared" si="5"/>
        <v>1.4287000000000001</v>
      </c>
      <c r="Q31" s="21">
        <f t="shared" si="6"/>
        <v>303.62244897959181</v>
      </c>
      <c r="R31" s="21">
        <f t="shared" si="7"/>
        <v>273.06122448979602</v>
      </c>
      <c r="S31" s="21">
        <f t="shared" si="8"/>
        <v>30.561224489795791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53</v>
      </c>
      <c r="B32" s="1">
        <v>4986</v>
      </c>
      <c r="C32" s="1" t="s">
        <v>89</v>
      </c>
      <c r="D32" s="4">
        <v>890</v>
      </c>
      <c r="E32" s="1">
        <v>1.1362000000000001</v>
      </c>
      <c r="F32" s="1">
        <v>1.1359999999999999</v>
      </c>
      <c r="G32" s="19">
        <f t="shared" si="0"/>
        <v>2.0000000000020002E-4</v>
      </c>
      <c r="H32" s="20">
        <f t="shared" si="1"/>
        <v>1.1360999999999999</v>
      </c>
      <c r="I32" s="21">
        <v>1.4755</v>
      </c>
      <c r="J32" s="21">
        <v>1.4759</v>
      </c>
      <c r="K32" s="21">
        <f t="shared" si="2"/>
        <v>-3.9999999999995595E-4</v>
      </c>
      <c r="L32" s="20">
        <f t="shared" si="3"/>
        <v>1.4757</v>
      </c>
      <c r="M32" s="21">
        <v>1.4383999999999999</v>
      </c>
      <c r="N32" s="21">
        <v>1.4388000000000001</v>
      </c>
      <c r="O32" s="21">
        <f t="shared" si="4"/>
        <v>-4.0000000000017799E-4</v>
      </c>
      <c r="P32" s="20">
        <f t="shared" si="5"/>
        <v>1.4386000000000001</v>
      </c>
      <c r="Q32" s="21">
        <f t="shared" si="6"/>
        <v>381.57303370786531</v>
      </c>
      <c r="R32" s="21">
        <f t="shared" si="7"/>
        <v>339.88764044943844</v>
      </c>
      <c r="S32" s="21">
        <f t="shared" si="8"/>
        <v>41.68539325842687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54</v>
      </c>
      <c r="B33" s="1">
        <v>4985</v>
      </c>
      <c r="C33" s="1" t="s">
        <v>95</v>
      </c>
      <c r="D33" s="4">
        <v>940</v>
      </c>
      <c r="E33" s="1">
        <v>1.1278999999999999</v>
      </c>
      <c r="F33" s="1">
        <v>1.1283000000000001</v>
      </c>
      <c r="G33" s="19">
        <f t="shared" si="0"/>
        <v>-4.0000000000017799E-4</v>
      </c>
      <c r="H33" s="20">
        <f t="shared" si="1"/>
        <v>1.1280999999999999</v>
      </c>
      <c r="I33" s="21">
        <v>1.329</v>
      </c>
      <c r="J33" s="21">
        <v>1.3290999999999999</v>
      </c>
      <c r="K33" s="21">
        <f t="shared" si="2"/>
        <v>-9.9999999999988987E-5</v>
      </c>
      <c r="L33" s="20">
        <f t="shared" si="3"/>
        <v>1.3290500000000001</v>
      </c>
      <c r="M33" s="21">
        <v>1.3073999999999999</v>
      </c>
      <c r="N33" s="21">
        <v>1.3071999999999999</v>
      </c>
      <c r="O33" s="21">
        <f t="shared" si="4"/>
        <v>1.9999999999997797E-4</v>
      </c>
      <c r="P33" s="20">
        <f t="shared" si="5"/>
        <v>1.3072999999999999</v>
      </c>
      <c r="Q33" s="21">
        <f t="shared" si="6"/>
        <v>213.77659574468106</v>
      </c>
      <c r="R33" s="21">
        <f t="shared" si="7"/>
        <v>190.63829787234044</v>
      </c>
      <c r="S33" s="21">
        <f t="shared" si="8"/>
        <v>23.138297872340615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55</v>
      </c>
      <c r="B34" s="1">
        <v>4986</v>
      </c>
      <c r="C34" s="1" t="s">
        <v>96</v>
      </c>
      <c r="D34" s="4">
        <v>990</v>
      </c>
      <c r="E34" s="1">
        <v>1.1193</v>
      </c>
      <c r="F34" s="1">
        <v>1.1193</v>
      </c>
      <c r="G34" s="19">
        <f t="shared" si="0"/>
        <v>0</v>
      </c>
      <c r="H34" s="20">
        <f t="shared" si="1"/>
        <v>1.1193</v>
      </c>
      <c r="I34" s="21">
        <v>1.3603000000000001</v>
      </c>
      <c r="J34" s="21">
        <v>1.3605</v>
      </c>
      <c r="K34" s="21">
        <f t="shared" si="2"/>
        <v>-1.9999999999997797E-4</v>
      </c>
      <c r="L34" s="20">
        <f t="shared" si="3"/>
        <v>1.3604000000000001</v>
      </c>
      <c r="M34" s="21">
        <v>1.3376999999999999</v>
      </c>
      <c r="N34" s="21">
        <v>1.3373999999999999</v>
      </c>
      <c r="O34" s="21">
        <f t="shared" si="4"/>
        <v>2.9999999999996696E-4</v>
      </c>
      <c r="P34" s="20">
        <f t="shared" si="5"/>
        <v>1.3375499999999998</v>
      </c>
      <c r="Q34" s="21">
        <f t="shared" si="6"/>
        <v>243.53535353535361</v>
      </c>
      <c r="R34" s="21">
        <f t="shared" si="7"/>
        <v>220.4545454545453</v>
      </c>
      <c r="S34" s="21">
        <f t="shared" si="8"/>
        <v>23.08080808080831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56</v>
      </c>
      <c r="B35" s="1">
        <v>4985</v>
      </c>
      <c r="C35" s="1" t="s">
        <v>90</v>
      </c>
      <c r="D35" s="4">
        <v>1040</v>
      </c>
      <c r="E35" s="1">
        <v>1.1258999999999999</v>
      </c>
      <c r="F35" s="1">
        <v>1.1258999999999999</v>
      </c>
      <c r="G35" s="19">
        <f t="shared" si="0"/>
        <v>0</v>
      </c>
      <c r="H35" s="20">
        <f t="shared" si="1"/>
        <v>1.1258999999999999</v>
      </c>
      <c r="I35" s="21">
        <v>1.2914000000000001</v>
      </c>
      <c r="J35" s="21">
        <v>1.2918000000000001</v>
      </c>
      <c r="K35" s="21">
        <f t="shared" si="2"/>
        <v>-3.9999999999995595E-4</v>
      </c>
      <c r="L35" s="20">
        <f t="shared" si="3"/>
        <v>1.2916000000000001</v>
      </c>
      <c r="M35" s="21">
        <v>1.2721</v>
      </c>
      <c r="N35" s="21">
        <v>1.272</v>
      </c>
      <c r="O35" s="21">
        <f t="shared" si="4"/>
        <v>9.9999999999988987E-5</v>
      </c>
      <c r="P35" s="20">
        <f t="shared" si="5"/>
        <v>1.2720500000000001</v>
      </c>
      <c r="Q35" s="21">
        <f t="shared" si="6"/>
        <v>159.32692307692326</v>
      </c>
      <c r="R35" s="21">
        <f t="shared" si="7"/>
        <v>140.52884615384636</v>
      </c>
      <c r="S35" s="21">
        <f t="shared" si="8"/>
        <v>18.798076923076906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57</v>
      </c>
      <c r="B36" s="1">
        <v>4986</v>
      </c>
      <c r="C36" s="1" t="s">
        <v>91</v>
      </c>
      <c r="D36" s="4">
        <v>790</v>
      </c>
      <c r="E36" s="1">
        <v>1.1389</v>
      </c>
      <c r="F36" s="1">
        <v>1.1389</v>
      </c>
      <c r="G36" s="19">
        <f t="shared" si="0"/>
        <v>0</v>
      </c>
      <c r="H36" s="20">
        <f t="shared" si="1"/>
        <v>1.1389</v>
      </c>
      <c r="I36" s="21">
        <v>1.3168</v>
      </c>
      <c r="J36" s="21">
        <v>1.3169</v>
      </c>
      <c r="K36" s="21">
        <f t="shared" si="2"/>
        <v>-9.9999999999988987E-5</v>
      </c>
      <c r="L36" s="20">
        <f t="shared" si="3"/>
        <v>1.3168500000000001</v>
      </c>
      <c r="M36" s="21">
        <v>1.2991999999999999</v>
      </c>
      <c r="N36" s="21">
        <v>1.2989999999999999</v>
      </c>
      <c r="O36" s="21">
        <f t="shared" si="4"/>
        <v>1.9999999999997797E-4</v>
      </c>
      <c r="P36" s="20">
        <f t="shared" si="5"/>
        <v>1.2990999999999999</v>
      </c>
      <c r="Q36" s="21">
        <f t="shared" si="6"/>
        <v>225.25316455696208</v>
      </c>
      <c r="R36" s="21">
        <f t="shared" si="7"/>
        <v>202.78481012658216</v>
      </c>
      <c r="S36" s="21">
        <f t="shared" si="8"/>
        <v>22.468354430379918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58</v>
      </c>
      <c r="B37" s="1">
        <v>4985</v>
      </c>
      <c r="C37" s="1" t="s">
        <v>92</v>
      </c>
      <c r="D37" s="4">
        <v>790</v>
      </c>
      <c r="E37" s="1">
        <v>1.101</v>
      </c>
      <c r="F37" s="1">
        <v>1.1013999999999999</v>
      </c>
      <c r="G37" s="19">
        <f t="shared" si="0"/>
        <v>-3.9999999999995595E-4</v>
      </c>
      <c r="H37" s="20">
        <f t="shared" si="1"/>
        <v>1.1012</v>
      </c>
      <c r="I37" s="21">
        <v>1.2016</v>
      </c>
      <c r="J37" s="21">
        <v>1.2019</v>
      </c>
      <c r="K37" s="21">
        <f t="shared" si="2"/>
        <v>-2.9999999999996696E-4</v>
      </c>
      <c r="L37" s="20">
        <f t="shared" si="3"/>
        <v>1.2017500000000001</v>
      </c>
      <c r="M37" s="21">
        <v>1.1872</v>
      </c>
      <c r="N37" s="21">
        <v>1.1877</v>
      </c>
      <c r="O37" s="21">
        <f t="shared" si="4"/>
        <v>-4.9999999999994493E-4</v>
      </c>
      <c r="P37" s="20">
        <f t="shared" si="5"/>
        <v>1.1874500000000001</v>
      </c>
      <c r="Q37" s="21">
        <f t="shared" si="6"/>
        <v>127.2784810126584</v>
      </c>
      <c r="R37" s="21">
        <f t="shared" si="7"/>
        <v>109.17721518987361</v>
      </c>
      <c r="S37" s="21">
        <f t="shared" si="8"/>
        <v>18.101265822784796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A38" s="1" t="s">
        <v>59</v>
      </c>
      <c r="B38" s="1">
        <v>4986</v>
      </c>
      <c r="C38" s="1" t="s">
        <v>93</v>
      </c>
      <c r="D38" s="4">
        <v>800</v>
      </c>
      <c r="E38" s="1">
        <v>1.1206</v>
      </c>
      <c r="F38" s="1">
        <v>1.1204000000000001</v>
      </c>
      <c r="G38" s="19">
        <f t="shared" si="0"/>
        <v>1.9999999999997797E-4</v>
      </c>
      <c r="H38" s="20">
        <f t="shared" si="1"/>
        <v>1.1205000000000001</v>
      </c>
      <c r="I38" s="21">
        <v>1.3107</v>
      </c>
      <c r="J38" s="21">
        <v>1.3109999999999999</v>
      </c>
      <c r="K38" s="21">
        <f t="shared" si="2"/>
        <v>-2.9999999999996696E-4</v>
      </c>
      <c r="L38" s="20">
        <f t="shared" si="3"/>
        <v>1.3108499999999998</v>
      </c>
      <c r="M38" s="21">
        <v>1.2889999999999999</v>
      </c>
      <c r="N38" s="21">
        <v>1.2885</v>
      </c>
      <c r="O38" s="21">
        <f t="shared" si="4"/>
        <v>4.9999999999994493E-4</v>
      </c>
      <c r="P38" s="20">
        <f t="shared" si="5"/>
        <v>1.2887499999999998</v>
      </c>
      <c r="Q38" s="21">
        <f t="shared" si="6"/>
        <v>237.93749999999974</v>
      </c>
      <c r="R38" s="21">
        <f t="shared" si="7"/>
        <v>210.31249999999974</v>
      </c>
      <c r="S38" s="21">
        <f t="shared" si="8"/>
        <v>27.625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A39" s="1" t="s">
        <v>60</v>
      </c>
      <c r="B39" s="1">
        <v>4985</v>
      </c>
      <c r="C39" s="1" t="s">
        <v>94</v>
      </c>
      <c r="D39" s="4">
        <v>850</v>
      </c>
      <c r="E39" s="1">
        <v>1.1173</v>
      </c>
      <c r="F39" s="1">
        <v>1.1173999999999999</v>
      </c>
      <c r="G39" s="19">
        <f t="shared" si="0"/>
        <v>-9.9999999999988987E-5</v>
      </c>
      <c r="H39" s="20">
        <f t="shared" si="1"/>
        <v>1.1173500000000001</v>
      </c>
      <c r="I39" s="21">
        <v>1.2265999999999999</v>
      </c>
      <c r="J39" s="21">
        <v>1.2267999999999999</v>
      </c>
      <c r="K39" s="21">
        <f t="shared" si="2"/>
        <v>-1.9999999999997797E-4</v>
      </c>
      <c r="L39" s="20">
        <f t="shared" si="3"/>
        <v>1.2266999999999999</v>
      </c>
      <c r="M39" s="21">
        <v>1.2121</v>
      </c>
      <c r="N39" s="21">
        <v>1.2121</v>
      </c>
      <c r="O39" s="21">
        <f t="shared" si="4"/>
        <v>0</v>
      </c>
      <c r="P39" s="20">
        <f t="shared" si="5"/>
        <v>1.2121</v>
      </c>
      <c r="Q39" s="21">
        <f t="shared" si="6"/>
        <v>128.64705882352922</v>
      </c>
      <c r="R39" s="21">
        <f t="shared" si="7"/>
        <v>111.47058823529399</v>
      </c>
      <c r="S39" s="21">
        <f t="shared" si="8"/>
        <v>17.176470588235233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E40" s="19"/>
      <c r="F40" s="19"/>
      <c r="G40" s="19"/>
      <c r="H40" s="20"/>
      <c r="I40" s="21"/>
      <c r="J40" s="21"/>
      <c r="K40" s="21"/>
      <c r="L40" s="20"/>
      <c r="M40" s="21"/>
      <c r="N40" s="21"/>
      <c r="O40" s="21"/>
      <c r="P40" s="2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E41" s="19"/>
      <c r="F41" s="19"/>
      <c r="G41" s="19"/>
      <c r="H41" s="20"/>
      <c r="I41" s="21"/>
      <c r="J41" s="21"/>
      <c r="K41" s="21"/>
      <c r="L41" s="20"/>
      <c r="M41" s="21"/>
      <c r="N41" s="21"/>
      <c r="O41" s="21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E42" s="19"/>
      <c r="F42" s="19"/>
      <c r="G42" s="19"/>
      <c r="H42" s="20"/>
      <c r="I42" s="21"/>
      <c r="J42" s="21"/>
      <c r="K42" s="21"/>
      <c r="L42" s="20"/>
      <c r="M42" s="21"/>
      <c r="N42" s="21"/>
      <c r="O42" s="21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E43" s="19"/>
      <c r="F43" s="19"/>
      <c r="G43" s="19"/>
      <c r="H43" s="20"/>
      <c r="I43" s="21"/>
      <c r="J43" s="21"/>
      <c r="K43" s="21"/>
      <c r="L43" s="20"/>
      <c r="M43" s="21"/>
      <c r="N43" s="21"/>
      <c r="O43" s="21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E44" s="19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E45" s="19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</sheetData>
  <pageMargins left="0.7" right="0.7" top="0.75" bottom="0.75" header="0.3" footer="0.3"/>
  <pageSetup orientation="portrait" horizontalDpi="200" verticalDpi="200" copies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A13" sqref="A13"/>
    </sheetView>
  </sheetViews>
  <sheetFormatPr defaultRowHeight="15"/>
  <cols>
    <col min="1" max="1" width="12.5703125" bestFit="1" customWidth="1"/>
    <col min="5" max="5" width="11.140625" bestFit="1" customWidth="1"/>
    <col min="6" max="6" width="16.28515625" bestFit="1" customWidth="1"/>
    <col min="7" max="7" width="12.5703125" customWidth="1"/>
    <col min="8" max="8" width="12.1406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97</v>
      </c>
      <c r="B1" s="13"/>
      <c r="C1" s="13"/>
      <c r="D1" s="2"/>
      <c r="E1" s="2"/>
      <c r="F1" s="1"/>
      <c r="G1" s="16"/>
      <c r="H1" s="12" t="s">
        <v>98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23</v>
      </c>
      <c r="M2" s="22" t="s">
        <v>24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9">
        <f>'Raw Data'!Q4</f>
        <v>184.22413793103431</v>
      </c>
      <c r="C4" s="9">
        <f>'Raw Data'!R4</f>
        <v>155.94827586206884</v>
      </c>
      <c r="D4" s="9">
        <f>B4-C4</f>
        <v>28.275862068965466</v>
      </c>
      <c r="E4" s="9">
        <f>'Raw Data'!D4</f>
        <v>580</v>
      </c>
      <c r="F4" s="4">
        <f>'Raw Data'!L4</f>
        <v>1.26945</v>
      </c>
      <c r="G4" s="16"/>
      <c r="H4" s="16">
        <v>0.01</v>
      </c>
      <c r="I4" s="9">
        <f>'Raw Data'!Q5</f>
        <v>168.66197183098598</v>
      </c>
      <c r="J4" s="9">
        <f>'Raw Data'!R5</f>
        <v>141.90140845070439</v>
      </c>
      <c r="K4" s="9">
        <f>I4-J4</f>
        <v>26.760563380281582</v>
      </c>
      <c r="L4" s="9">
        <f>'Raw Data'!D5</f>
        <v>710</v>
      </c>
      <c r="M4" s="4">
        <f>'Raw Data'!L5</f>
        <v>1.2746999999999999</v>
      </c>
    </row>
    <row r="5" spans="1:13">
      <c r="A5" s="16">
        <v>0.05</v>
      </c>
      <c r="B5" s="9">
        <f>'Raw Data'!Q6</f>
        <v>47.824675324675468</v>
      </c>
      <c r="C5" s="9">
        <f>'Raw Data'!R6</f>
        <v>39.05844155844165</v>
      </c>
      <c r="D5" s="9">
        <f t="shared" ref="D5:D10" si="0">B5-C5</f>
        <v>8.7662337662338174</v>
      </c>
      <c r="E5" s="9">
        <f>'Raw Data'!D6</f>
        <v>1540</v>
      </c>
      <c r="F5" s="4">
        <f>'Raw Data'!L6</f>
        <v>1.2234500000000001</v>
      </c>
      <c r="G5" s="16"/>
      <c r="H5" s="16">
        <v>0.05</v>
      </c>
      <c r="I5" s="9">
        <f>'Raw Data'!Q7</f>
        <v>42.625000000000028</v>
      </c>
      <c r="J5" s="9">
        <f>'Raw Data'!R7</f>
        <v>34.468750000000021</v>
      </c>
      <c r="K5" s="9">
        <f t="shared" ref="K5:K10" si="1">I5-J5</f>
        <v>8.1562500000000071</v>
      </c>
      <c r="L5" s="9">
        <f>'Raw Data'!D7</f>
        <v>1600</v>
      </c>
      <c r="M5" s="4">
        <f>'Raw Data'!L7</f>
        <v>1.22255</v>
      </c>
    </row>
    <row r="6" spans="1:13">
      <c r="A6" s="16">
        <v>0.1</v>
      </c>
      <c r="B6" s="9">
        <f>'Raw Data'!Q8+'Raw Data'!Q10</f>
        <v>100.85198479729749</v>
      </c>
      <c r="C6" s="9">
        <f>'Raw Data'!R8+'Raw Data'!R10</f>
        <v>81.689541103603801</v>
      </c>
      <c r="D6" s="9">
        <f t="shared" si="0"/>
        <v>19.162443693693689</v>
      </c>
      <c r="E6" s="9">
        <f>'Raw Data'!D8+'Raw Data'!D10</f>
        <v>2390</v>
      </c>
      <c r="F6" s="4">
        <f>'Raw Data'!L8+'Raw Data'!L10</f>
        <v>2.4491499999999999</v>
      </c>
      <c r="G6" s="16"/>
      <c r="H6" s="16">
        <v>0.1</v>
      </c>
      <c r="I6" s="9">
        <f>'Raw Data'!Q9+'Raw Data'!Q11</f>
        <v>87.560851926977762</v>
      </c>
      <c r="J6" s="9">
        <f>'Raw Data'!R9+'Raw Data'!R11</f>
        <v>72.212764416111341</v>
      </c>
      <c r="K6" s="9">
        <f t="shared" si="1"/>
        <v>15.348087510866421</v>
      </c>
      <c r="L6" s="9">
        <f>'Raw Data'!D9+'Raw Data'!D11</f>
        <v>2350</v>
      </c>
      <c r="M6" s="4">
        <f>'Raw Data'!L9+'Raw Data'!L11</f>
        <v>2.4348000000000001</v>
      </c>
    </row>
    <row r="7" spans="1:13">
      <c r="A7" s="16">
        <v>0.2</v>
      </c>
      <c r="B7" s="9">
        <f>'Raw Data'!Q12</f>
        <v>136.72077922077924</v>
      </c>
      <c r="C7" s="9">
        <f>'Raw Data'!R12</f>
        <v>121.55844155844159</v>
      </c>
      <c r="D7" s="9">
        <f t="shared" si="0"/>
        <v>15.162337662337649</v>
      </c>
      <c r="E7" s="9">
        <f>'Raw Data'!D12</f>
        <v>1540</v>
      </c>
      <c r="F7" s="4">
        <f>'Raw Data'!L12</f>
        <v>1.3728</v>
      </c>
      <c r="G7" s="16"/>
      <c r="H7" s="16">
        <v>0.2</v>
      </c>
      <c r="I7" s="9">
        <f>'Raw Data'!Q13</f>
        <v>62.193548387096655</v>
      </c>
      <c r="J7" s="9">
        <f>'Raw Data'!R13</f>
        <v>51.741935483870861</v>
      </c>
      <c r="K7" s="9">
        <f t="shared" si="1"/>
        <v>10.451612903225794</v>
      </c>
      <c r="L7" s="9">
        <f>'Raw Data'!D13</f>
        <v>1550</v>
      </c>
      <c r="M7" s="4">
        <f>'Raw Data'!L13</f>
        <v>1.2547999999999999</v>
      </c>
    </row>
    <row r="8" spans="1:13">
      <c r="A8" s="16">
        <v>0.3</v>
      </c>
      <c r="B8" s="9">
        <f>'Raw Data'!Q14+'Raw Data'!Q16</f>
        <v>544.44563843236438</v>
      </c>
      <c r="C8" s="9">
        <f>'Raw Data'!R14+'Raw Data'!R16</f>
        <v>486.46523388116299</v>
      </c>
      <c r="D8" s="9">
        <f t="shared" si="0"/>
        <v>57.980404551201389</v>
      </c>
      <c r="E8" s="9">
        <f>'Raw Data'!D14+'Raw Data'!D16</f>
        <v>1830</v>
      </c>
      <c r="F8" s="4">
        <f>'Raw Data'!L14+'Raw Data'!L16</f>
        <v>2.7812999999999999</v>
      </c>
      <c r="G8" s="16"/>
      <c r="H8" s="16">
        <v>0.3</v>
      </c>
      <c r="I8" s="9">
        <f>'Raw Data'!Q15</f>
        <v>149.86111111111126</v>
      </c>
      <c r="J8" s="9">
        <f>'Raw Data'!R15</f>
        <v>132.98611111111111</v>
      </c>
      <c r="K8" s="9">
        <f t="shared" si="1"/>
        <v>16.875000000000142</v>
      </c>
      <c r="L8" s="9">
        <f>'Raw Data'!D15</f>
        <v>720</v>
      </c>
      <c r="M8" s="4">
        <f>'Raw Data'!L15</f>
        <v>1.2701500000000001</v>
      </c>
    </row>
    <row r="9" spans="1:13">
      <c r="A9" s="16">
        <v>0.45</v>
      </c>
      <c r="B9" s="9">
        <f>'Raw Data'!Q18+'Raw Data'!Q20+'Raw Data'!Q22+'Raw Data'!Q24+'Raw Data'!Q26</f>
        <v>1926.8200619400968</v>
      </c>
      <c r="C9" s="9">
        <f>'Raw Data'!R18+'Raw Data'!R20+'Raw Data'!R22+'Raw Data'!R24+'Raw Data'!R26</f>
        <v>1741.8150474943361</v>
      </c>
      <c r="D9" s="9">
        <f t="shared" si="0"/>
        <v>185.00501444576071</v>
      </c>
      <c r="E9" s="9">
        <f>'Raw Data'!D18+'Raw Data'!D20+'Raw Data'!D22+'Raw Data'!D24+'Raw Data'!D26</f>
        <v>4180</v>
      </c>
      <c r="F9" s="4">
        <f>'Raw Data'!L18+'Raw Data'!L20+'Raw Data'!L22+'Raw Data'!L24+'Raw Data'!L26</f>
        <v>7.4066000000000001</v>
      </c>
      <c r="G9" s="16"/>
      <c r="H9" s="16">
        <v>0.45</v>
      </c>
      <c r="I9" s="9">
        <f>'Raw Data'!Q17+'Raw Data'!Q19+'Raw Data'!Q21+'Raw Data'!Q23+'Raw Data'!Q25+'Raw Data'!Q27</f>
        <v>1730.1120286973878</v>
      </c>
      <c r="J9" s="9">
        <f>'Raw Data'!R17+'Raw Data'!R19+'Raw Data'!R21+'Raw Data'!R23+'Raw Data'!R25+'Raw Data'!R27</f>
        <v>1563.840028800106</v>
      </c>
      <c r="K9" s="9">
        <f t="shared" si="1"/>
        <v>166.27199989728183</v>
      </c>
      <c r="L9" s="9">
        <f>'Raw Data'!D17+'Raw Data'!D19+'Raw Data'!D21+'Raw Data'!D23+'Raw Data'!D25+'Raw Data'!D27</f>
        <v>5555</v>
      </c>
      <c r="M9" s="4">
        <f>'Raw Data'!L17+'Raw Data'!L19+'Raw Data'!L21+'Raw Data'!L23+'Raw Data'!L25+'Raw Data'!L27</f>
        <v>8.4994499999999995</v>
      </c>
    </row>
    <row r="10" spans="1:13">
      <c r="A10" s="15">
        <v>0.6</v>
      </c>
      <c r="B10" s="10">
        <f>'Raw Data'!Q28+'Raw Data'!Q30+'Raw Data'!Q32+'Raw Data'!Q34+'Raw Data'!Q36+'Raw Data'!Q38</f>
        <v>1853.1874207841379</v>
      </c>
      <c r="C10" s="10">
        <f>'Raw Data'!R28+'Raw Data'!R30+'Raw Data'!R32+'Raw Data'!R34+'Raw Data'!R36+'Raw Data'!R38</f>
        <v>1659.3098168861802</v>
      </c>
      <c r="D10" s="10">
        <f t="shared" si="0"/>
        <v>193.87760389795767</v>
      </c>
      <c r="E10" s="10">
        <f>'Raw Data'!D28+'Raw Data'!D30+'Raw Data'!D32+'Raw Data'!D34+'Raw Data'!D36+'Raw Data'!D38</f>
        <v>5200</v>
      </c>
      <c r="F10" s="17">
        <f>'Raw Data'!L28+'Raw Data'!L30+'Raw Data'!L32+'Raw Data'!L34+'Raw Data'!L36+'Raw Data'!L38</f>
        <v>8.4712000000000014</v>
      </c>
      <c r="G10" s="16"/>
      <c r="H10" s="15">
        <v>0.6</v>
      </c>
      <c r="I10" s="10">
        <f>'Raw Data'!Q29+'Raw Data'!Q31+'Raw Data'!Q33+'Raw Data'!Q35+'Raw Data'!Q37+'Raw Data'!Q39</f>
        <v>1364.9242349101116</v>
      </c>
      <c r="J10" s="10">
        <f>'Raw Data'!R29+'Raw Data'!R31+'Raw Data'!R33+'Raw Data'!R35+'Raw Data'!R37+'Raw Data'!R39</f>
        <v>1217.830717395696</v>
      </c>
      <c r="K10" s="10">
        <f t="shared" si="1"/>
        <v>147.09351751441568</v>
      </c>
      <c r="L10" s="10">
        <f>'Raw Data'!D29+'Raw Data'!D31+'Raw Data'!D33+'Raw Data'!D35+'Raw Data'!D37+'Raw Data'!D39</f>
        <v>5480</v>
      </c>
      <c r="M10" s="17">
        <f>'Raw Data'!L29+'Raw Data'!L31+'Raw Data'!L33+'Raw Data'!L35+'Raw Data'!L37+'Raw Data'!L39</f>
        <v>8.0512999999999995</v>
      </c>
    </row>
  </sheetData>
  <pageMargins left="0.7" right="0.7" top="0.75" bottom="0.75" header="0.3" footer="0.3"/>
  <pageSetup orientation="portrait" horizontalDpi="200" verticalDpi="20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2012-01-11T14:11:43Z</dcterms:modified>
</cp:coreProperties>
</file>